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lepskyjm\Desktop\"/>
    </mc:Choice>
  </mc:AlternateContent>
  <xr:revisionPtr revIDLastSave="0" documentId="8_{248CA174-4857-486F-B593-AC479F787BF7}" xr6:coauthVersionLast="47" xr6:coauthVersionMax="47" xr10:uidLastSave="{00000000-0000-0000-0000-000000000000}"/>
  <workbookProtection workbookAlgorithmName="SHA-512" workbookHashValue="1tfbGvI9J2p9pbhCyAFbTqEfuY9fcBEHCnO662mzOe0G7kbNf2dLzvVTGNfrVYptkc4CwkvX0BEleepR9MgoRw==" workbookSaltValue="fcy1bhLndDMVgz8/yqsoyg==" workbookSpinCount="100000" lockStructure="1"/>
  <bookViews>
    <workbookView xWindow="57480" yWindow="-120" windowWidth="29040" windowHeight="15840" xr2:uid="{4AF6CDA8-20DA-4E2D-A0FA-8BF57EC63BD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32" i="1"/>
  <c r="G26" i="1"/>
  <c r="G23" i="1"/>
  <c r="G24" i="1" l="1"/>
  <c r="G27" i="1" s="1"/>
  <c r="G29" i="1" s="1"/>
  <c r="G30" i="1" l="1"/>
  <c r="G31" i="1"/>
  <c r="G33" i="1" l="1"/>
  <c r="G35" i="1" s="1"/>
</calcChain>
</file>

<file path=xl/sharedStrings.xml><?xml version="1.0" encoding="utf-8"?>
<sst xmlns="http://schemas.openxmlformats.org/spreadsheetml/2006/main" count="37" uniqueCount="36">
  <si>
    <t>ESTIMATED TAX CALCULATOR</t>
  </si>
  <si>
    <t>THIS CALCULATOR WILL TELL YOU THE APPROXIMATE TAX AMOUNT FOR A PROPERTY WITHIN BUTLER COUNTY.  THIS INFORMATION IS FOR RESEARCH AND COMPARISONS ONLY.  PLEASE CONTACT OUR OFFICE FOR ANY OTHER CHARGES THAT MAY BE PENDING ON A PARTICULAR PARCEL.</t>
  </si>
  <si>
    <t>CREDITS</t>
  </si>
  <si>
    <t>(ANSWER THIS SECTION BASED ON THE PROPERTY YOU ARE SEARCHING)</t>
  </si>
  <si>
    <t>Owner Occupancy (OOC)</t>
  </si>
  <si>
    <t>Y</t>
  </si>
  <si>
    <t>Homestead (HS)</t>
  </si>
  <si>
    <t>V</t>
  </si>
  <si>
    <t>N = NO</t>
  </si>
  <si>
    <t>Y = YES</t>
  </si>
  <si>
    <t>H = HOMESTEAD</t>
  </si>
  <si>
    <t>V = HOMESTEAD, VETERAN</t>
  </si>
  <si>
    <t>**/***</t>
  </si>
  <si>
    <t>VALUE INPUTS</t>
  </si>
  <si>
    <t>(USE THE INFORMATION FROM THE PROFILE TAB ON OUR WEBSITE TO POPULATE THIS INFORMATON)</t>
  </si>
  <si>
    <t>Total Value (100%)</t>
  </si>
  <si>
    <t>Non Business Credit (NBC)</t>
  </si>
  <si>
    <t>Gross Tax Rate (GTR)</t>
  </si>
  <si>
    <t>Owner Occupancy Credit (OOC)</t>
  </si>
  <si>
    <t>Effective Tax Rate (ETR)</t>
  </si>
  <si>
    <t>CALCULATION</t>
  </si>
  <si>
    <t>(TO EXPLORE DIFFERENT SCENARIOS, UPDATE THE VALUE INPUTS ABOVE)</t>
  </si>
  <si>
    <t>Total Value</t>
  </si>
  <si>
    <t>35 % Value</t>
  </si>
  <si>
    <t>Gross Tax Rate</t>
  </si>
  <si>
    <t>Gross Tax</t>
  </si>
  <si>
    <t>Reduction Factor</t>
  </si>
  <si>
    <t>Less Reduction Amt</t>
  </si>
  <si>
    <t xml:space="preserve">Effective Tax </t>
  </si>
  <si>
    <t>Less NBC</t>
  </si>
  <si>
    <t>Less OOC</t>
  </si>
  <si>
    <t>Less HS</t>
  </si>
  <si>
    <t>Full Year Tax</t>
  </si>
  <si>
    <t>Half Year Tax</t>
  </si>
  <si>
    <t>**  If the property resides in a Residential Incentive District (RID), you need to add the values from the taxable parcel and the parcel ending in 'R'.</t>
  </si>
  <si>
    <t>*** If the parcel is active in the CAUV program, add the improvement value and the CAUV value to get your total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</si>
</sst>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28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3"/>
      <name val="Calibri"/>
      <family val="2"/>
    </font>
    <font>
      <b/>
      <sz val="12"/>
      <color theme="4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3"/>
      <name val="Calibri"/>
      <family val="2"/>
    </font>
    <font>
      <b/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164" fontId="8" fillId="0" borderId="0" xfId="1" applyNumberFormat="1" applyFont="1" applyFill="1" applyBorder="1" applyProtection="1">
      <protection locked="0"/>
    </xf>
    <xf numFmtId="0" fontId="9" fillId="0" borderId="0" xfId="0" applyFont="1"/>
    <xf numFmtId="0" fontId="10" fillId="0" borderId="0" xfId="0" applyFont="1"/>
    <xf numFmtId="164" fontId="8" fillId="2" borderId="4" xfId="1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11" fillId="0" borderId="0" xfId="0" applyFont="1"/>
    <xf numFmtId="164" fontId="8" fillId="2" borderId="4" xfId="1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4" fontId="7" fillId="0" borderId="6" xfId="2" applyFont="1" applyFill="1" applyBorder="1"/>
    <xf numFmtId="44" fontId="7" fillId="0" borderId="5" xfId="2" applyFont="1" applyFill="1" applyBorder="1"/>
    <xf numFmtId="44" fontId="7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10" fillId="0" borderId="0" xfId="0" applyNumberFormat="1" applyFont="1"/>
    <xf numFmtId="44" fontId="7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4" fontId="14" fillId="0" borderId="0" xfId="1" applyNumberFormat="1" applyFont="1" applyFill="1" applyBorder="1" applyProtection="1">
      <protection locked="0"/>
    </xf>
    <xf numFmtId="0" fontId="15" fillId="0" borderId="0" xfId="0" applyFont="1"/>
    <xf numFmtId="165" fontId="4" fillId="0" borderId="0" xfId="2" applyNumberFormat="1" applyFont="1" applyFill="1" applyBorder="1"/>
    <xf numFmtId="0" fontId="4" fillId="0" borderId="5" xfId="0" applyFont="1" applyBorder="1"/>
    <xf numFmtId="44" fontId="4" fillId="0" borderId="0" xfId="2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34F1-C7EC-4F13-A89A-25E9851CD64C}">
  <dimension ref="A1:S51"/>
  <sheetViews>
    <sheetView showGridLines="0" tabSelected="1" topLeftCell="A8" workbookViewId="0">
      <selection activeCell="G21" sqref="G21"/>
    </sheetView>
  </sheetViews>
  <sheetFormatPr defaultColWidth="0" defaultRowHeight="15" zeroHeight="1"/>
  <cols>
    <col min="1" max="1" width="6" customWidth="1"/>
    <col min="2" max="2" width="3.7109375" customWidth="1"/>
    <col min="3" max="3" width="15.42578125" customWidth="1"/>
    <col min="4" max="4" width="2.85546875" customWidth="1"/>
    <col min="5" max="5" width="14.5703125" customWidth="1"/>
    <col min="6" max="6" width="8.42578125" customWidth="1"/>
    <col min="7" max="7" width="15.7109375" customWidth="1"/>
    <col min="8" max="8" width="3.5703125" customWidth="1"/>
    <col min="9" max="9" width="3.7109375" customWidth="1"/>
    <col min="10" max="10" width="6" customWidth="1"/>
    <col min="11" max="11" width="3.7109375" customWidth="1"/>
    <col min="12" max="12" width="7.7109375" customWidth="1"/>
    <col min="13" max="13" width="11.85546875" customWidth="1"/>
    <col min="14" max="14" width="10.140625" bestFit="1" customWidth="1"/>
    <col min="15" max="15" width="15.5703125" customWidth="1"/>
    <col min="16" max="16" width="5" customWidth="1"/>
    <col min="17" max="17" width="10.28515625" hidden="1" customWidth="1"/>
    <col min="18" max="18" width="8.42578125" hidden="1" customWidth="1"/>
    <col min="19" max="19" width="6.5703125" hidden="1" customWidth="1"/>
    <col min="20" max="16384" width="9.140625" hidden="1"/>
  </cols>
  <sheetData>
    <row r="1" spans="1:18" ht="16.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47.25" thickBot="1">
      <c r="A2" s="6"/>
      <c r="B2" s="9"/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9"/>
      <c r="R2" s="1"/>
    </row>
    <row r="3" spans="1:18" ht="15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48.75" customHeight="1">
      <c r="A4" s="9"/>
      <c r="B4" s="9"/>
      <c r="C4" s="36" t="s">
        <v>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9"/>
    </row>
    <row r="5" spans="1:18" ht="15.7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5.75">
      <c r="A6" s="9"/>
      <c r="B6" s="9"/>
      <c r="C6" s="16" t="s">
        <v>2</v>
      </c>
      <c r="D6" s="16" t="s">
        <v>3</v>
      </c>
      <c r="E6" s="5"/>
      <c r="F6" s="5"/>
      <c r="G6" s="5"/>
      <c r="H6" s="5"/>
      <c r="I6" s="5"/>
      <c r="J6" s="5"/>
      <c r="K6" s="5"/>
      <c r="L6" s="5"/>
      <c r="M6" s="5"/>
      <c r="N6" s="9"/>
      <c r="O6" s="9"/>
      <c r="P6" s="9"/>
    </row>
    <row r="7" spans="1:18" ht="15.75">
      <c r="A7" s="9"/>
      <c r="B7" s="9"/>
      <c r="C7" s="9"/>
      <c r="D7" s="28" t="s">
        <v>4</v>
      </c>
      <c r="E7" s="29"/>
      <c r="F7" s="5"/>
      <c r="G7" s="10" t="s">
        <v>5</v>
      </c>
      <c r="H7" s="9"/>
      <c r="I7" s="7" t="s">
        <v>6</v>
      </c>
      <c r="J7" s="29"/>
      <c r="K7" s="5"/>
      <c r="L7" s="5"/>
      <c r="M7" s="5"/>
      <c r="N7" s="11" t="s">
        <v>7</v>
      </c>
      <c r="O7" s="9"/>
      <c r="P7" s="9"/>
    </row>
    <row r="8" spans="1:18" ht="15.75">
      <c r="A8" s="9"/>
      <c r="B8" s="9"/>
      <c r="C8" s="9"/>
      <c r="D8" s="29"/>
      <c r="E8" s="28" t="s">
        <v>8</v>
      </c>
      <c r="F8" s="5"/>
      <c r="G8" s="9"/>
      <c r="H8" s="9"/>
      <c r="I8" s="8"/>
      <c r="J8" s="28" t="s">
        <v>8</v>
      </c>
      <c r="K8" s="5"/>
      <c r="L8" s="5"/>
      <c r="M8" s="5"/>
      <c r="N8" s="9"/>
      <c r="O8" s="9"/>
      <c r="P8" s="9"/>
    </row>
    <row r="9" spans="1:18" ht="15.75">
      <c r="A9" s="9"/>
      <c r="B9" s="9"/>
      <c r="C9" s="9"/>
      <c r="D9" s="29"/>
      <c r="E9" s="28" t="s">
        <v>9</v>
      </c>
      <c r="F9" s="5"/>
      <c r="G9" s="9"/>
      <c r="H9" s="9"/>
      <c r="I9" s="8"/>
      <c r="J9" s="28" t="s">
        <v>10</v>
      </c>
      <c r="K9" s="5"/>
      <c r="L9" s="5"/>
      <c r="M9" s="5"/>
      <c r="N9" s="9"/>
      <c r="O9" s="9"/>
      <c r="P9" s="9"/>
    </row>
    <row r="10" spans="1:18" ht="15.75">
      <c r="A10" s="9"/>
      <c r="B10" s="9"/>
      <c r="C10" s="9"/>
      <c r="D10" s="9"/>
      <c r="E10" s="9"/>
      <c r="F10" s="9"/>
      <c r="G10" s="9"/>
      <c r="H10" s="9"/>
      <c r="I10" s="8"/>
      <c r="J10" s="28" t="s">
        <v>11</v>
      </c>
      <c r="K10" s="5"/>
      <c r="L10" s="5"/>
      <c r="M10" s="5"/>
      <c r="N10" s="9"/>
      <c r="O10" s="9"/>
      <c r="P10" s="9"/>
    </row>
    <row r="11" spans="1:18" ht="15.75">
      <c r="A11" s="9"/>
      <c r="B11" s="9"/>
      <c r="C11" s="9"/>
      <c r="D11" s="9"/>
      <c r="E11" s="9"/>
      <c r="F11" s="9"/>
      <c r="G11" s="9"/>
      <c r="H11" s="9"/>
      <c r="I11" s="9"/>
      <c r="J11" s="5"/>
      <c r="K11" s="5"/>
      <c r="L11" s="5"/>
      <c r="M11" s="5"/>
      <c r="N11" s="9"/>
      <c r="O11" s="9"/>
      <c r="P11" s="9"/>
    </row>
    <row r="12" spans="1:18" ht="15.75">
      <c r="A12" s="5" t="s">
        <v>12</v>
      </c>
      <c r="B12" s="5"/>
      <c r="C12" s="16" t="s">
        <v>13</v>
      </c>
      <c r="D12" s="16" t="s">
        <v>14</v>
      </c>
      <c r="E12" s="12"/>
      <c r="F12" s="5"/>
      <c r="G12" s="5"/>
      <c r="H12" s="5"/>
      <c r="I12" s="5"/>
      <c r="J12" s="5"/>
      <c r="K12" s="5"/>
      <c r="L12" s="5"/>
      <c r="M12" s="5"/>
      <c r="N12" s="5"/>
      <c r="O12" s="5"/>
      <c r="P12" s="9"/>
    </row>
    <row r="13" spans="1:18" ht="15.75">
      <c r="A13" s="9"/>
      <c r="B13" s="9"/>
      <c r="C13" s="5"/>
      <c r="D13" s="28" t="s">
        <v>15</v>
      </c>
      <c r="E13" s="28"/>
      <c r="F13" s="5"/>
      <c r="G13" s="13">
        <v>2000000</v>
      </c>
      <c r="H13" s="9"/>
      <c r="I13" s="28" t="s">
        <v>16</v>
      </c>
      <c r="J13" s="29"/>
      <c r="K13" s="29"/>
      <c r="L13" s="29"/>
      <c r="M13" s="5"/>
      <c r="N13" s="14">
        <v>9.9665299999999998E-2</v>
      </c>
      <c r="O13" s="9"/>
      <c r="P13" s="9"/>
    </row>
    <row r="14" spans="1:18" ht="15.75">
      <c r="A14" s="9"/>
      <c r="B14" s="9"/>
      <c r="C14" s="5"/>
      <c r="D14" s="29"/>
      <c r="E14" s="29"/>
      <c r="F14" s="5"/>
      <c r="G14" s="9"/>
      <c r="H14" s="9"/>
      <c r="I14" s="29"/>
      <c r="J14" s="29"/>
      <c r="K14" s="29"/>
      <c r="L14" s="29"/>
      <c r="M14" s="5"/>
      <c r="N14" s="9"/>
      <c r="O14" s="9"/>
      <c r="P14" s="9"/>
    </row>
    <row r="15" spans="1:18" ht="15.75">
      <c r="A15" s="9"/>
      <c r="B15" s="9"/>
      <c r="C15" s="5"/>
      <c r="D15" s="28" t="s">
        <v>17</v>
      </c>
      <c r="E15" s="29"/>
      <c r="F15" s="5"/>
      <c r="G15" s="14">
        <v>75.599999999999994</v>
      </c>
      <c r="H15" s="9"/>
      <c r="I15" s="28" t="s">
        <v>18</v>
      </c>
      <c r="J15" s="29"/>
      <c r="K15" s="29"/>
      <c r="L15" s="29"/>
      <c r="M15" s="5"/>
      <c r="N15" s="14">
        <v>2.5593000000000001E-2</v>
      </c>
      <c r="O15" s="9"/>
      <c r="P15" s="9"/>
    </row>
    <row r="16" spans="1:18" ht="15.75">
      <c r="A16" s="9"/>
      <c r="B16" s="9"/>
      <c r="C16" s="5"/>
      <c r="D16" s="29"/>
      <c r="E16" s="29"/>
      <c r="F16" s="5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5.75">
      <c r="A17" s="9"/>
      <c r="B17" s="9"/>
      <c r="C17" s="5"/>
      <c r="D17" s="28" t="s">
        <v>19</v>
      </c>
      <c r="E17" s="29"/>
      <c r="F17" s="5"/>
      <c r="G17" s="14">
        <v>75.52</v>
      </c>
      <c r="H17" s="9"/>
      <c r="I17" s="9"/>
      <c r="J17" s="9"/>
      <c r="K17" s="9"/>
      <c r="L17" s="9"/>
      <c r="M17" s="9"/>
      <c r="N17" s="9"/>
      <c r="O17" s="9"/>
      <c r="P17" s="9"/>
    </row>
    <row r="18" spans="1:16" ht="15.75">
      <c r="A18" s="9"/>
      <c r="B18" s="9"/>
      <c r="C18" s="9"/>
      <c r="D18" s="7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5.75">
      <c r="A19" s="9"/>
      <c r="B19" s="5"/>
      <c r="C19" s="16" t="s">
        <v>20</v>
      </c>
      <c r="D19" s="16" t="s">
        <v>21</v>
      </c>
      <c r="E19" s="5"/>
      <c r="F19" s="5"/>
      <c r="G19" s="5"/>
      <c r="H19" s="5"/>
      <c r="I19" s="5"/>
      <c r="J19" s="5"/>
      <c r="K19" s="5"/>
      <c r="L19" s="5"/>
      <c r="M19" s="5"/>
      <c r="N19" s="9"/>
      <c r="O19" s="9"/>
      <c r="P19" s="9"/>
    </row>
    <row r="20" spans="1:16" ht="15.75">
      <c r="A20" s="9"/>
      <c r="B20" s="5"/>
      <c r="C20" s="5"/>
      <c r="D20" s="5"/>
      <c r="E20" s="5"/>
      <c r="F20" s="5"/>
      <c r="G20" s="5"/>
      <c r="H20" s="5"/>
      <c r="I20" s="5"/>
      <c r="J20" s="15"/>
      <c r="K20" s="16"/>
      <c r="L20" s="17"/>
      <c r="M20" s="5"/>
      <c r="N20" s="9"/>
      <c r="O20" s="9"/>
      <c r="P20" s="9"/>
    </row>
    <row r="21" spans="1:16" ht="15.75">
      <c r="A21" s="9"/>
      <c r="B21" s="5"/>
      <c r="C21" s="5"/>
      <c r="D21" s="5" t="s">
        <v>22</v>
      </c>
      <c r="E21" s="5"/>
      <c r="F21" s="5"/>
      <c r="G21" s="30">
        <f>+G13</f>
        <v>2000000</v>
      </c>
      <c r="H21" s="5"/>
      <c r="I21" s="5"/>
      <c r="J21" s="18"/>
      <c r="K21" s="5"/>
      <c r="L21" s="12"/>
      <c r="M21" s="5"/>
      <c r="N21" s="9"/>
      <c r="O21" s="9"/>
      <c r="P21" s="9"/>
    </row>
    <row r="22" spans="1:16" ht="15.75">
      <c r="A22" s="9"/>
      <c r="B22" s="5"/>
      <c r="C22" s="5"/>
      <c r="D22" s="5" t="s">
        <v>23</v>
      </c>
      <c r="E22" s="5"/>
      <c r="F22" s="5"/>
      <c r="G22" s="30">
        <f>+G13*0.35</f>
        <v>700000</v>
      </c>
      <c r="H22" s="5"/>
      <c r="I22" s="5"/>
      <c r="J22" s="18"/>
      <c r="K22" s="5"/>
      <c r="L22" s="12"/>
      <c r="M22" s="5"/>
      <c r="N22" s="9"/>
      <c r="O22" s="9"/>
      <c r="P22" s="9"/>
    </row>
    <row r="23" spans="1:16" ht="15.75">
      <c r="A23" s="9"/>
      <c r="B23" s="5"/>
      <c r="C23" s="5"/>
      <c r="D23" s="5" t="s">
        <v>24</v>
      </c>
      <c r="E23" s="5"/>
      <c r="F23" s="5"/>
      <c r="G23" s="31">
        <f>+G15/1000</f>
        <v>7.5600000000000001E-2</v>
      </c>
      <c r="H23" s="5"/>
      <c r="I23" s="5"/>
      <c r="J23" s="18"/>
      <c r="K23" s="5"/>
      <c r="L23" s="12"/>
      <c r="M23" s="5"/>
      <c r="N23" s="9"/>
      <c r="O23" s="9"/>
      <c r="P23" s="9"/>
    </row>
    <row r="24" spans="1:16" ht="15.75">
      <c r="A24" s="9"/>
      <c r="B24" s="9"/>
      <c r="C24" s="9"/>
      <c r="D24" s="5" t="s">
        <v>25</v>
      </c>
      <c r="E24" s="5"/>
      <c r="F24" s="9"/>
      <c r="G24" s="19">
        <f>+G22*G23</f>
        <v>52920</v>
      </c>
      <c r="H24" s="9"/>
      <c r="I24" s="9"/>
      <c r="J24" s="23"/>
      <c r="K24" s="9"/>
      <c r="L24" s="22"/>
      <c r="M24" s="9"/>
      <c r="N24" s="9"/>
      <c r="O24" s="9"/>
      <c r="P24" s="9"/>
    </row>
    <row r="25" spans="1:16" ht="15.75">
      <c r="A25" s="9"/>
      <c r="B25" s="9"/>
      <c r="C25" s="9"/>
      <c r="D25" s="9"/>
      <c r="E25" s="9"/>
      <c r="F25" s="9"/>
      <c r="G25" s="9"/>
      <c r="H25" s="9"/>
      <c r="I25" s="9"/>
      <c r="J25" s="23"/>
      <c r="K25" s="9"/>
      <c r="L25" s="22"/>
      <c r="M25" s="9"/>
      <c r="N25" s="9"/>
      <c r="O25" s="9"/>
      <c r="P25" s="9"/>
    </row>
    <row r="26" spans="1:16" ht="15.75">
      <c r="A26" s="9"/>
      <c r="B26" s="9"/>
      <c r="C26" s="9"/>
      <c r="D26" s="5" t="s">
        <v>26</v>
      </c>
      <c r="E26" s="5"/>
      <c r="F26" s="5"/>
      <c r="G26" s="5">
        <f>1-G17/G15</f>
        <v>1.0582010582009804E-3</v>
      </c>
      <c r="H26" s="9"/>
      <c r="I26" s="9"/>
      <c r="J26" s="23"/>
      <c r="K26" s="9"/>
      <c r="L26" s="22"/>
      <c r="M26" s="9"/>
      <c r="N26" s="9"/>
      <c r="O26" s="9"/>
      <c r="P26" s="9"/>
    </row>
    <row r="27" spans="1:16" ht="15.75">
      <c r="A27" s="9"/>
      <c r="B27" s="9"/>
      <c r="C27" s="9"/>
      <c r="D27" s="5"/>
      <c r="E27" s="5" t="s">
        <v>27</v>
      </c>
      <c r="F27" s="5"/>
      <c r="G27" s="20">
        <f>+G24*G26</f>
        <v>55.999999999995886</v>
      </c>
      <c r="H27" s="9"/>
      <c r="I27" s="9"/>
      <c r="J27" s="23"/>
      <c r="K27" s="9"/>
      <c r="L27" s="22"/>
      <c r="M27" s="9"/>
      <c r="N27" s="24"/>
      <c r="O27" s="9"/>
      <c r="P27" s="9"/>
    </row>
    <row r="28" spans="1:16" ht="15.75">
      <c r="A28" s="9"/>
      <c r="B28" s="9"/>
      <c r="C28" s="9"/>
      <c r="D28" s="9"/>
      <c r="E28" s="9"/>
      <c r="F28" s="9"/>
      <c r="G28" s="9"/>
      <c r="H28" s="9"/>
      <c r="I28" s="9"/>
      <c r="J28" s="23"/>
      <c r="K28" s="9"/>
      <c r="L28" s="22"/>
      <c r="M28" s="9"/>
      <c r="N28" s="9"/>
      <c r="O28" s="9"/>
      <c r="P28" s="9"/>
    </row>
    <row r="29" spans="1:16" ht="15.75">
      <c r="A29" s="9"/>
      <c r="B29" s="9"/>
      <c r="C29" s="9"/>
      <c r="D29" s="5" t="s">
        <v>28</v>
      </c>
      <c r="E29" s="5"/>
      <c r="F29" s="9"/>
      <c r="G29" s="19">
        <f>+G24-G27</f>
        <v>52864.000000000007</v>
      </c>
      <c r="H29" s="9"/>
      <c r="I29" s="9"/>
      <c r="J29" s="23"/>
      <c r="K29" s="9"/>
      <c r="L29" s="22"/>
      <c r="M29" s="9"/>
      <c r="N29" s="9"/>
      <c r="O29" s="9"/>
      <c r="P29" s="9"/>
    </row>
    <row r="30" spans="1:16" ht="15.75">
      <c r="A30" s="9"/>
      <c r="B30" s="9"/>
      <c r="C30" s="9"/>
      <c r="D30" s="5"/>
      <c r="E30" s="5" t="s">
        <v>29</v>
      </c>
      <c r="F30" s="9"/>
      <c r="G30" s="32">
        <f>+G29*N13</f>
        <v>5268.7064192000007</v>
      </c>
      <c r="H30" s="9"/>
      <c r="I30" s="9"/>
      <c r="J30" s="23"/>
      <c r="K30" s="9"/>
      <c r="L30" s="22"/>
      <c r="M30" s="9"/>
      <c r="N30" s="9"/>
      <c r="O30" s="9"/>
      <c r="P30" s="9"/>
    </row>
    <row r="31" spans="1:16" ht="15.75">
      <c r="A31" s="9"/>
      <c r="B31" s="9"/>
      <c r="C31" s="9"/>
      <c r="D31" s="5"/>
      <c r="E31" s="5" t="s">
        <v>30</v>
      </c>
      <c r="F31" s="9"/>
      <c r="G31" s="32">
        <f>IF(G7="Y",(+G29*N15),0)</f>
        <v>1352.9483520000003</v>
      </c>
      <c r="H31" s="9"/>
      <c r="I31" s="9"/>
      <c r="J31" s="23"/>
      <c r="K31" s="9"/>
      <c r="L31" s="22"/>
      <c r="M31" s="9"/>
      <c r="N31" s="9"/>
      <c r="O31" s="9"/>
      <c r="P31" s="9"/>
    </row>
    <row r="32" spans="1:16" ht="15.75">
      <c r="A32" s="9"/>
      <c r="B32" s="9"/>
      <c r="C32" s="9"/>
      <c r="D32" s="5"/>
      <c r="E32" s="5" t="s">
        <v>31</v>
      </c>
      <c r="F32" s="9"/>
      <c r="G32" s="32">
        <f>IF(N7="H",((28000*0.35)/1000*G17)*(1-(N13+N15)),(+IF(N7="V",((55000*0.35)/1000*G17)*(1-(N13+N15)),0)))</f>
        <v>1271.664493792</v>
      </c>
      <c r="H32" s="9"/>
      <c r="I32" s="9"/>
      <c r="J32" s="23"/>
      <c r="K32" s="9"/>
      <c r="L32" s="22"/>
      <c r="M32" s="9"/>
      <c r="N32" s="9"/>
      <c r="O32" s="9"/>
      <c r="P32" s="9"/>
    </row>
    <row r="33" spans="1:17" ht="16.5" thickBot="1">
      <c r="A33" s="9"/>
      <c r="B33" s="9"/>
      <c r="C33" s="9"/>
      <c r="D33" s="5" t="s">
        <v>32</v>
      </c>
      <c r="E33" s="5"/>
      <c r="F33" s="9"/>
      <c r="G33" s="21">
        <f>+G29-G30-G31-G32</f>
        <v>44970.680735008005</v>
      </c>
      <c r="H33" s="9"/>
      <c r="I33" s="9"/>
      <c r="J33" s="23"/>
      <c r="K33" s="9"/>
      <c r="L33" s="22"/>
      <c r="M33" s="9"/>
      <c r="N33" s="9"/>
      <c r="O33" s="9"/>
      <c r="P33" s="9"/>
    </row>
    <row r="34" spans="1:17" ht="16.5" thickTop="1">
      <c r="A34" s="9"/>
      <c r="B34" s="9"/>
      <c r="C34" s="9"/>
      <c r="D34" s="5"/>
      <c r="E34" s="5"/>
      <c r="F34" s="9"/>
      <c r="G34" s="9"/>
      <c r="H34" s="9"/>
      <c r="I34" s="9"/>
      <c r="J34" s="23"/>
      <c r="K34" s="9"/>
      <c r="L34" s="22"/>
      <c r="M34" s="9"/>
      <c r="N34" s="9"/>
      <c r="O34" s="9"/>
      <c r="P34" s="9"/>
    </row>
    <row r="35" spans="1:17" ht="16.5" thickBot="1">
      <c r="A35" s="9"/>
      <c r="B35" s="9"/>
      <c r="C35" s="9"/>
      <c r="D35" s="5" t="s">
        <v>33</v>
      </c>
      <c r="E35" s="5"/>
      <c r="F35" s="9"/>
      <c r="G35" s="21">
        <f>+G33/2</f>
        <v>22485.340367504003</v>
      </c>
      <c r="H35" s="9"/>
      <c r="I35" s="9"/>
      <c r="J35" s="23"/>
      <c r="K35" s="9"/>
      <c r="L35" s="22"/>
      <c r="M35" s="9"/>
      <c r="N35" s="9"/>
      <c r="O35" s="9"/>
      <c r="P35" s="9"/>
    </row>
    <row r="36" spans="1:17" ht="16.5" thickTop="1">
      <c r="A36" s="9"/>
      <c r="B36" s="9"/>
      <c r="C36" s="9"/>
      <c r="D36" s="9"/>
      <c r="E36" s="9"/>
      <c r="F36" s="9"/>
      <c r="G36" s="25"/>
      <c r="H36" s="9"/>
      <c r="I36" s="9"/>
      <c r="J36" s="23"/>
      <c r="K36" s="9"/>
      <c r="L36" s="22"/>
      <c r="M36" s="9"/>
      <c r="N36" s="9"/>
      <c r="O36" s="9"/>
      <c r="P36" s="9"/>
    </row>
    <row r="37" spans="1:17" ht="15" customHeight="1">
      <c r="A37" s="37" t="s">
        <v>34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26"/>
      <c r="Q37" s="3"/>
    </row>
    <row r="38" spans="1:17" ht="15.7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"/>
      <c r="Q38" s="2"/>
    </row>
    <row r="39" spans="1:17" ht="23.25" customHeight="1">
      <c r="A39" s="38" t="s">
        <v>35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27"/>
      <c r="Q39" s="4"/>
    </row>
    <row r="49" customFormat="1" hidden="1"/>
    <row r="50" customFormat="1" hidden="1"/>
    <row r="51" customFormat="1" hidden="1"/>
  </sheetData>
  <sheetProtection sheet="1" objects="1" scenarios="1" formatCells="0"/>
  <mergeCells count="4">
    <mergeCell ref="C2:O2"/>
    <mergeCell ref="C4:O4"/>
    <mergeCell ref="A37:O37"/>
    <mergeCell ref="A39:O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C35C79508F0842A876BB96DEE5BC4E" ma:contentTypeVersion="27" ma:contentTypeDescription="Create a new document." ma:contentTypeScope="" ma:versionID="f6f4beb1fb3fd315e87c99a97ec2ed39">
  <xsd:schema xmlns:xsd="http://www.w3.org/2001/XMLSchema" xmlns:xs="http://www.w3.org/2001/XMLSchema" xmlns:p="http://schemas.microsoft.com/office/2006/metadata/properties" xmlns:ns2="c0a5e6f3-fb91-4b39-8170-a2381450e5f5" xmlns:ns3="05adcde9-6a5f-4b60-8ae7-b0b1eb4b33e3" targetNamespace="http://schemas.microsoft.com/office/2006/metadata/properties" ma:root="true" ma:fieldsID="d175a660c6110c8463bf8fe39c52214b" ns2:_="" ns3:_="">
    <xsd:import namespace="c0a5e6f3-fb91-4b39-8170-a2381450e5f5"/>
    <xsd:import namespace="05adcde9-6a5f-4b60-8ae7-b0b1eb4b3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HideFromDelv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5e6f3-fb91-4b39-8170-a2381450e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9" nillable="true" ma:displayName="Location" ma:internalName="MediaServiceLocation" ma:readOnly="true">
      <xsd:simpleType>
        <xsd:restriction base="dms:Text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2ba981b-a7d8-40e2-97c9-302b9a05d7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dcde9-6a5f-4b60-8ae7-b0b1eb4b33e3" elementFormDefault="qualified">
    <xsd:import namespace="http://schemas.microsoft.com/office/2006/documentManagement/types"/>
    <xsd:import namespace="http://schemas.microsoft.com/office/infopath/2007/PartnerControls"/>
    <xsd:element name="HideFromDelve" ma:index="16" nillable="true" ma:displayName="HideFromDelve" ma:default="1" ma:description="used to exclude items from Delve Yes by default because this area requires it." ma:internalName="HideFromDelv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6dc3049-2f91-429d-80a4-ebb48b1defaa}" ma:internalName="TaxCatchAll" ma:showField="CatchAllData" ma:web="05adcde9-6a5f-4b60-8ae7-b0b1eb4b3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05adcde9-6a5f-4b60-8ae7-b0b1eb4b33e3">true</HideFromDelve>
    <lcf76f155ced4ddcb4097134ff3c332f xmlns="c0a5e6f3-fb91-4b39-8170-a2381450e5f5">
      <Terms xmlns="http://schemas.microsoft.com/office/infopath/2007/PartnerControls"/>
    </lcf76f155ced4ddcb4097134ff3c332f>
    <TaxCatchAll xmlns="05adcde9-6a5f-4b60-8ae7-b0b1eb4b33e3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C41CD7B5-737F-4948-9CA8-50F86947A510}"/>
</file>

<file path=customXml/itemProps2.xml><?xml version="1.0" encoding="utf-8"?>
<ds:datastoreItem xmlns:ds="http://schemas.openxmlformats.org/officeDocument/2006/customXml" ds:itemID="{F75A3B1D-D011-4B0A-9505-3858A3C8E3F6}"/>
</file>

<file path=customXml/itemProps3.xml><?xml version="1.0" encoding="utf-8"?>
<ds:datastoreItem xmlns:ds="http://schemas.openxmlformats.org/officeDocument/2006/customXml" ds:itemID="{05C9FC76-94AF-490E-A957-364E8D382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Butler County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Chasity McAnulty</dc:creator>
  <cp:keywords/>
  <dc:description/>
  <cp:lastModifiedBy/>
  <cp:revision/>
  <dcterms:created xsi:type="dcterms:W3CDTF">2025-01-30T11:52:01Z</dcterms:created>
  <dcterms:modified xsi:type="dcterms:W3CDTF">2025-02-05T15:00:08Z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2025-01-30T11:57:42Z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fbc9f71e-ac1c-424e-a0cc-5cc6a3a22f81</vt:lpwstr>
  </property>
  <property fmtid="{D5CDD505-2E9C-101B-9397-08002B2CF9AE}" pid="7" name="MSIP_Label_defa4170-0d19-0005-0004-bc88714345d2_ActionId">
    <vt:lpwstr>97f19a27-f579-471b-959f-b51e6cd61357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0x01010067C35C79508F0842A876BB96DEE5BC4E</vt:lpwstr>
  </property>
</Properties>
</file>